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drmartinez/Desktop/"/>
    </mc:Choice>
  </mc:AlternateContent>
  <xr:revisionPtr revIDLastSave="0" documentId="13_ncr:1_{26759614-E80B-FC43-8575-F8F6B019BD1A}" xr6:coauthVersionLast="47" xr6:coauthVersionMax="47" xr10:uidLastSave="{00000000-0000-0000-0000-000000000000}"/>
  <bookViews>
    <workbookView xWindow="2660" yWindow="800" windowWidth="22160" windowHeight="14380" xr2:uid="{00000000-000D-0000-FFFF-FFFF00000000}"/>
  </bookViews>
  <sheets>
    <sheet name="Conners Enseignant - Analyse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G29" i="1" l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  <c r="G10" i="1"/>
  <c r="F10" i="1"/>
  <c r="E10" i="1"/>
  <c r="D10" i="1"/>
  <c r="G9" i="1"/>
  <c r="F9" i="1"/>
  <c r="E9" i="1"/>
  <c r="D9" i="1"/>
  <c r="G8" i="1"/>
  <c r="F8" i="1"/>
  <c r="E8" i="1"/>
  <c r="D8" i="1"/>
  <c r="G7" i="1"/>
  <c r="F7" i="1"/>
  <c r="E7" i="1"/>
  <c r="D7" i="1"/>
  <c r="G6" i="1"/>
  <c r="F6" i="1"/>
  <c r="E6" i="1"/>
  <c r="D6" i="1"/>
  <c r="G5" i="1"/>
  <c r="F5" i="1"/>
  <c r="E5" i="1"/>
  <c r="D5" i="1"/>
  <c r="G4" i="1"/>
  <c r="F4" i="1"/>
  <c r="E4" i="1"/>
  <c r="G3" i="1"/>
  <c r="F3" i="1"/>
  <c r="E3" i="1"/>
  <c r="D3" i="1"/>
  <c r="G2" i="1"/>
  <c r="F2" i="1"/>
  <c r="E2" i="1"/>
  <c r="D2" i="1"/>
  <c r="G31" i="1" l="1"/>
  <c r="D31" i="1"/>
  <c r="E31" i="1"/>
  <c r="F31" i="1"/>
  <c r="D5" i="2" l="1"/>
  <c r="D41" i="1"/>
  <c r="D4" i="2"/>
  <c r="D40" i="1"/>
  <c r="D3" i="2"/>
  <c r="D39" i="1"/>
  <c r="C56" i="1" s="1"/>
  <c r="G33" i="1"/>
  <c r="D42" i="1"/>
  <c r="E33" i="1"/>
  <c r="F33" i="1"/>
  <c r="D33" i="1"/>
</calcChain>
</file>

<file path=xl/sharedStrings.xml><?xml version="1.0" encoding="utf-8"?>
<sst xmlns="http://schemas.openxmlformats.org/spreadsheetml/2006/main" count="113" uniqueCount="66">
  <si>
    <t>Item</t>
  </si>
  <si>
    <t>Question (Conners enseignant CTRS-R:S)</t>
  </si>
  <si>
    <t>Score (0–3)</t>
  </si>
  <si>
    <t>Inattention</t>
  </si>
  <si>
    <t>Hyperactivité-Impulsivité</t>
  </si>
  <si>
    <t>Opposition / Comportement</t>
  </si>
  <si>
    <t>Difficultés d’apprentissage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</si>
  <si>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</si>
  <si>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</si>
  <si>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</si>
  <si>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</si>
  <si>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</si>
  <si>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</si>
  <si>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</si>
  <si>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</si>
  <si>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</si>
  <si>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</si>
  <si>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</si>
  <si>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</si>
  <si>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</si>
  <si>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</si>
  <si>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</si>
  <si>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</si>
  <si>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</si>
  <si>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</si>
  <si>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</si>
  <si>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</si>
  <si>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</si>
  <si>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</si>
  <si>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</si>
  <si>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</si>
  <si>
    <t>Question 25</t>
  </si>
  <si>
    <t>Question 26</t>
  </si>
  <si>
    <t>Question 27</t>
  </si>
  <si>
    <t>Question 28</t>
  </si>
  <si>
    <t>TOTAL items (score ≥ 2)</t>
  </si>
  <si>
    <t>SEUIL</t>
  </si>
  <si>
    <t>POSITIF ?</t>
  </si>
  <si>
    <t>CONNERS ENSEIGNANT – RÉSUMÉ</t>
  </si>
  <si>
    <t>Domaine</t>
  </si>
  <si>
    <t>Score (items ≥2)</t>
  </si>
  <si>
    <t>Seuil</t>
  </si>
  <si>
    <t>Positif ?</t>
  </si>
  <si>
    <t>Inattention (école)</t>
  </si>
  <si>
    <t>Hyperactivité / impulsivité (école)</t>
  </si>
  <si>
    <t>Opposition / comportement (école)</t>
  </si>
  <si>
    <t>DSM-5 – QUESTIONS (ÉCOLE)</t>
  </si>
  <si>
    <t>Critère DSM-5</t>
  </si>
  <si>
    <t>Question (enseignant)</t>
  </si>
  <si>
    <t>Réponse</t>
  </si>
  <si>
    <t>A</t>
  </si>
  <si>
    <t>Difficultés attentionnelles clairement observées en classe ?</t>
  </si>
  <si>
    <t>Difficultés présentes même lors d’activités motivantes ?</t>
  </si>
  <si>
    <t>C</t>
  </si>
  <si>
    <t>Difficultés présentes depuis ≥ 6 mois à l’école ?</t>
  </si>
  <si>
    <t>Difficultés observées dans plusieurs situations scolaires ?</t>
  </si>
  <si>
    <t>D</t>
  </si>
  <si>
    <t>Retentissement scolaire significatif (résultats, autonomie) ?</t>
  </si>
  <si>
    <t>Adaptations pédagogiques nécessaires ou insuffisantes ?</t>
  </si>
  <si>
    <t>E</t>
  </si>
  <si>
    <t>Anxiété ou stress scolaire pouvant expliquer les difficultés ?</t>
  </si>
  <si>
    <t>Trouble des apprentissages expliquant mieux les difficultés ?</t>
  </si>
  <si>
    <t>INTERPRÉTATION AUTOMATIQUE (ÉCOLE)</t>
  </si>
  <si>
    <t>Oui</t>
  </si>
  <si>
    <t>Non</t>
  </si>
  <si>
    <t>Difficultés d’apprentissage ("DYS-")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</si>
</sst>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E6E6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/>
    <xf numFmtId="0" fontId="1" fillId="7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8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="85" workbookViewId="0">
      <pane ySplit="1" topLeftCell="A31" activePane="bottomLeft" state="frozen"/>
      <selection pane="bottomLeft" activeCell="C21" sqref="C21"/>
    </sheetView>
  </sheetViews>
  <sheetFormatPr baseColWidth="10" defaultColWidth="8.83203125" defaultRowHeight="15" x14ac:dyDescent="0.2"/>
  <cols>
    <col min="1" max="1" width="5.33203125" customWidth="1"/>
    <col min="2" max="2" width="45.83203125" customWidth="1"/>
    <col min="3" max="3" width="17.5" customWidth="1"/>
    <col min="4" max="7" width="22" style="1" customWidth="1"/>
  </cols>
  <sheetData>
    <row r="1" spans="1:7" ht="32" x14ac:dyDescent="0.2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65</v>
      </c>
    </row>
    <row r="2" spans="1:7" x14ac:dyDescent="0.2">
      <c r="A2" s="7">
        <v>1</v>
      </c>
      <c r="B2" s="7" t="s">
        <v>7</v>
      </c>
      <c r="C2" s="7">
        <v>1</v>
      </c>
      <c r="D2" s="8">
        <f>IF($C2&gt;=2,IF(ISNUMBER(MATCH($A2,{1,4,14,16,18,19,25,26},0)),1,0),0)</f>
        <v>0</v>
      </c>
      <c r="E2" s="9">
        <f>IF($C2&gt;=2,IF(ISNUMBER(MATCH($A2,{3,7,9,11,12,17,21,23,24,27,28},0)),1,0),0)</f>
        <v>0</v>
      </c>
      <c r="F2" s="10">
        <f>IF($C2&gt;=2,IF(ISNUMBER(MATCH($A2,{2,5,6,10,15,20},0)),1,0),0)</f>
        <v>0</v>
      </c>
      <c r="G2" s="11">
        <f>IF($C2&gt;=2,IF(ISNUMBER(MATCH($A2,{8,13,22},0)),1,0),0)</f>
        <v>0</v>
      </c>
    </row>
    <row r="3" spans="1:7" x14ac:dyDescent="0.2">
      <c r="A3" s="7">
        <v>2</v>
      </c>
      <c r="B3" s="7" t="s">
        <v>8</v>
      </c>
      <c r="C3" s="7">
        <v>3</v>
      </c>
      <c r="D3" s="8">
        <f>IF($C3&gt;=2,IF(ISNUMBER(MATCH($A3,{1,4,14,16,18,19,25,26},0)),1,0),0)</f>
        <v>0</v>
      </c>
      <c r="E3" s="9">
        <f>IF($C3&gt;=2,IF(ISNUMBER(MATCH($A3,{3,7,9,11,12,17,21,23,24,27,28},0)),1,0),0)</f>
        <v>0</v>
      </c>
      <c r="F3" s="10">
        <f>IF($C3&gt;=2,IF(ISNUMBER(MATCH($A3,{2,5,6,10,15,20},0)),1,0),0)</f>
        <v>1</v>
      </c>
      <c r="G3" s="11">
        <f>IF($C3&gt;=2,IF(ISNUMBER(MATCH($A3,{8,13,22},0)),1,0),0)</f>
        <v>0</v>
      </c>
    </row>
    <row r="4" spans="1:7" x14ac:dyDescent="0.2">
      <c r="A4" s="7">
        <v>3</v>
      </c>
      <c r="B4" s="7" t="s">
        <v>9</v>
      </c>
      <c r="C4" s="7">
        <v>3</v>
      </c>
      <c r="D4" s="8">
        <v>1</v>
      </c>
      <c r="E4" s="9">
        <f>IF($C4&gt;=2,IF(ISNUMBER(MATCH($A4,{3,7,9,11,12,17,21,23,24,27,28},0)),1,0),0)</f>
        <v>1</v>
      </c>
      <c r="F4" s="10">
        <f>IF($C4&gt;=2,IF(ISNUMBER(MATCH($A4,{2,5,6,10,15,20},0)),1,0),0)</f>
        <v>0</v>
      </c>
      <c r="G4" s="11">
        <f>IF($C4&gt;=2,IF(ISNUMBER(MATCH($A4,{8,13,22},0)),1,0),0)</f>
        <v>0</v>
      </c>
    </row>
    <row r="5" spans="1:7" x14ac:dyDescent="0.2">
      <c r="A5" s="7">
        <v>4</v>
      </c>
      <c r="B5" s="7" t="s">
        <v>10</v>
      </c>
      <c r="C5" s="7">
        <v>3</v>
      </c>
      <c r="D5" s="8">
        <f>IF($C5&gt;=2,IF(ISNUMBER(MATCH($A5,{1,4,14,16,18,19,25,26},0)),1,0),0)</f>
        <v>1</v>
      </c>
      <c r="E5" s="9">
        <f>IF($C5&gt;=2,IF(ISNUMBER(MATCH($A5,{3,7,9,11,12,17,21,23,24,27,28},0)),1,0),0)</f>
        <v>0</v>
      </c>
      <c r="F5" s="10">
        <f>IF($C5&gt;=2,IF(ISNUMBER(MATCH($A5,{2,5,6,10,15,20},0)),1,0),0)</f>
        <v>0</v>
      </c>
      <c r="G5" s="11">
        <f>IF($C5&gt;=2,IF(ISNUMBER(MATCH($A5,{8,13,22},0)),1,0),0)</f>
        <v>0</v>
      </c>
    </row>
    <row r="6" spans="1:7" x14ac:dyDescent="0.2">
      <c r="A6" s="7">
        <v>5</v>
      </c>
      <c r="B6" s="7" t="s">
        <v>11</v>
      </c>
      <c r="C6" s="7">
        <v>3</v>
      </c>
      <c r="D6" s="8">
        <f>IF($C6&gt;=2,IF(ISNUMBER(MATCH($A6,{1,4,14,16,18,19,25,26},0)),1,0),0)</f>
        <v>0</v>
      </c>
      <c r="E6" s="9">
        <f>IF($C6&gt;=2,IF(ISNUMBER(MATCH($A6,{3,7,9,11,12,17,21,23,24,27,28},0)),1,0),0)</f>
        <v>0</v>
      </c>
      <c r="F6" s="10">
        <f>IF($C6&gt;=2,IF(ISNUMBER(MATCH($A6,{2,5,6,10,15,20},0)),1,0),0)</f>
        <v>1</v>
      </c>
      <c r="G6" s="11">
        <f>IF($C6&gt;=2,IF(ISNUMBER(MATCH($A6,{8,13,22},0)),1,0),0)</f>
        <v>0</v>
      </c>
    </row>
    <row r="7" spans="1:7" x14ac:dyDescent="0.2">
      <c r="A7" s="7">
        <v>6</v>
      </c>
      <c r="B7" s="7" t="s">
        <v>12</v>
      </c>
      <c r="C7" s="7">
        <v>3</v>
      </c>
      <c r="D7" s="8">
        <f>IF($C7&gt;=2,IF(ISNUMBER(MATCH($A7,{1,4,14,16,18,19,25,26},0)),1,0),0)</f>
        <v>0</v>
      </c>
      <c r="E7" s="9">
        <f>IF($C7&gt;=2,IF(ISNUMBER(MATCH($A7,{3,7,9,11,12,17,21,23,24,27,28},0)),1,0),0)</f>
        <v>0</v>
      </c>
      <c r="F7" s="10">
        <f>IF($C7&gt;=2,IF(ISNUMBER(MATCH($A7,{2,5,6,10,15,20},0)),1,0),0)</f>
        <v>1</v>
      </c>
      <c r="G7" s="11">
        <f>IF($C7&gt;=2,IF(ISNUMBER(MATCH($A7,{8,13,22},0)),1,0),0)</f>
        <v>0</v>
      </c>
    </row>
    <row r="8" spans="1:7" x14ac:dyDescent="0.2">
      <c r="A8" s="7">
        <v>7</v>
      </c>
      <c r="B8" s="7" t="s">
        <v>13</v>
      </c>
      <c r="C8" s="7">
        <v>3</v>
      </c>
      <c r="D8" s="8">
        <f>IF($C8&gt;=2,IF(ISNUMBER(MATCH($A8,{1,4,14,16,18,19,25,26},0)),1,0),0)</f>
        <v>0</v>
      </c>
      <c r="E8" s="9">
        <f>IF($C8&gt;=2,IF(ISNUMBER(MATCH($A8,{3,7,9,11,12,17,21,23,24,27,28},0)),1,0),0)</f>
        <v>1</v>
      </c>
      <c r="F8" s="10">
        <f>IF($C8&gt;=2,IF(ISNUMBER(MATCH($A8,{2,5,6,10,15,20},0)),1,0),0)</f>
        <v>0</v>
      </c>
      <c r="G8" s="11">
        <f>IF($C8&gt;=2,IF(ISNUMBER(MATCH($A8,{8,13,22},0)),1,0),0)</f>
        <v>0</v>
      </c>
    </row>
    <row r="9" spans="1:7" x14ac:dyDescent="0.2">
      <c r="A9" s="7">
        <v>8</v>
      </c>
      <c r="B9" s="7" t="s">
        <v>14</v>
      </c>
      <c r="C9" s="7">
        <v>3</v>
      </c>
      <c r="D9" s="8">
        <f>IF($C9&gt;=2,IF(ISNUMBER(MATCH($A9,{1,4,14,16,18,19,25,26},0)),1,0),0)</f>
        <v>0</v>
      </c>
      <c r="E9" s="9">
        <f>IF($C9&gt;=2,IF(ISNUMBER(MATCH($A9,{3,7,9,11,12,17,21,23,24,27,28},0)),1,0),0)</f>
        <v>0</v>
      </c>
      <c r="F9" s="10">
        <f>IF($C9&gt;=2,IF(ISNUMBER(MATCH($A9,{2,5,6,10,15,20},0)),1,0),0)</f>
        <v>0</v>
      </c>
      <c r="G9" s="11">
        <f>IF($C9&gt;=2,IF(ISNUMBER(MATCH($A9,{8,13,22},0)),1,0),0)</f>
        <v>1</v>
      </c>
    </row>
    <row r="10" spans="1:7" x14ac:dyDescent="0.2">
      <c r="A10" s="7">
        <v>9</v>
      </c>
      <c r="B10" s="7" t="s">
        <v>15</v>
      </c>
      <c r="C10" s="7">
        <v>3</v>
      </c>
      <c r="D10" s="8">
        <f>IF($C10&gt;=2,IF(ISNUMBER(MATCH($A10,{1,4,14,16,18,19,25,26},0)),1,0),0)</f>
        <v>0</v>
      </c>
      <c r="E10" s="9">
        <f>IF($C10&gt;=2,IF(ISNUMBER(MATCH($A10,{3,7,9,11,12,17,21,23,24,27,28},0)),1,0),0)</f>
        <v>1</v>
      </c>
      <c r="F10" s="10">
        <f>IF($C10&gt;=2,IF(ISNUMBER(MATCH($A10,{2,5,6,10,15,20},0)),1,0),0)</f>
        <v>0</v>
      </c>
      <c r="G10" s="11">
        <f>IF($C10&gt;=2,IF(ISNUMBER(MATCH($A10,{8,13,22},0)),1,0),0)</f>
        <v>0</v>
      </c>
    </row>
    <row r="11" spans="1:7" x14ac:dyDescent="0.2">
      <c r="A11" s="7">
        <v>10</v>
      </c>
      <c r="B11" s="7" t="s">
        <v>16</v>
      </c>
      <c r="C11" s="7">
        <v>3</v>
      </c>
      <c r="D11" s="8">
        <f>IF($C11&gt;=2,IF(ISNUMBER(MATCH($A11,{1,4,14,16,18,19,25,26},0)),1,0),0)</f>
        <v>0</v>
      </c>
      <c r="E11" s="9">
        <f>IF($C11&gt;=2,IF(ISNUMBER(MATCH($A11,{3,7,9,11,12,17,21,23,24,27,28},0)),1,0),0)</f>
        <v>0</v>
      </c>
      <c r="F11" s="10">
        <f>IF($C11&gt;=2,IF(ISNUMBER(MATCH($A11,{2,5,6,10,15,20},0)),1,0),0)</f>
        <v>1</v>
      </c>
      <c r="G11" s="11">
        <f>IF($C11&gt;=2,IF(ISNUMBER(MATCH($A11,{8,13,22},0)),1,0),0)</f>
        <v>0</v>
      </c>
    </row>
    <row r="12" spans="1:7" x14ac:dyDescent="0.2">
      <c r="A12" s="7">
        <v>11</v>
      </c>
      <c r="B12" s="7" t="s">
        <v>17</v>
      </c>
      <c r="C12" s="7">
        <v>3</v>
      </c>
      <c r="D12" s="8">
        <f>IF($C12&gt;=2,IF(ISNUMBER(MATCH($A12,{1,4,14,16,18,19,25,26},0)),1,0),0)</f>
        <v>0</v>
      </c>
      <c r="E12" s="9">
        <f>IF($C12&gt;=2,IF(ISNUMBER(MATCH($A12,{3,7,9,11,12,17,21,23,24,27,28},0)),1,0),0)</f>
        <v>1</v>
      </c>
      <c r="F12" s="10">
        <f>IF($C12&gt;=2,IF(ISNUMBER(MATCH($A12,{2,5,6,10,15,20},0)),1,0),0)</f>
        <v>0</v>
      </c>
      <c r="G12" s="11">
        <f>IF($C12&gt;=2,IF(ISNUMBER(MATCH($A12,{8,13,22},0)),1,0),0)</f>
        <v>0</v>
      </c>
    </row>
    <row r="13" spans="1:7" x14ac:dyDescent="0.2">
      <c r="A13" s="7">
        <v>12</v>
      </c>
      <c r="B13" s="7" t="s">
        <v>18</v>
      </c>
      <c r="C13" s="7">
        <v>3</v>
      </c>
      <c r="D13" s="8">
        <f>IF($C13&gt;=2,IF(ISNUMBER(MATCH($A13,{1,4,14,16,18,19,25,26},0)),1,0),0)</f>
        <v>0</v>
      </c>
      <c r="E13" s="9">
        <f>IF($C13&gt;=2,IF(ISNUMBER(MATCH($A13,{3,7,9,11,12,17,21,23,24,27,28},0)),1,0),0)</f>
        <v>1</v>
      </c>
      <c r="F13" s="10">
        <f>IF($C13&gt;=2,IF(ISNUMBER(MATCH($A13,{2,5,6,10,15,20},0)),1,0),0)</f>
        <v>0</v>
      </c>
      <c r="G13" s="11">
        <f>IF($C13&gt;=2,IF(ISNUMBER(MATCH($A13,{8,13,22},0)),1,0),0)</f>
        <v>0</v>
      </c>
    </row>
    <row r="14" spans="1:7" x14ac:dyDescent="0.2">
      <c r="A14" s="7">
        <v>13</v>
      </c>
      <c r="B14" s="7" t="s">
        <v>19</v>
      </c>
      <c r="C14" s="7">
        <v>3</v>
      </c>
      <c r="D14" s="8">
        <f>IF($C14&gt;=2,IF(ISNUMBER(MATCH($A14,{1,4,14,16,18,19,25,26},0)),1,0),0)</f>
        <v>0</v>
      </c>
      <c r="E14" s="9">
        <f>IF($C14&gt;=2,IF(ISNUMBER(MATCH($A14,{3,7,9,11,12,17,21,23,24,27,28},0)),1,0),0)</f>
        <v>0</v>
      </c>
      <c r="F14" s="10">
        <f>IF($C14&gt;=2,IF(ISNUMBER(MATCH($A14,{2,5,6,10,15,20},0)),1,0),0)</f>
        <v>0</v>
      </c>
      <c r="G14" s="11">
        <f>IF($C14&gt;=2,IF(ISNUMBER(MATCH($A14,{8,13,22},0)),1,0),0)</f>
        <v>1</v>
      </c>
    </row>
    <row r="15" spans="1:7" x14ac:dyDescent="0.2">
      <c r="A15" s="7">
        <v>14</v>
      </c>
      <c r="B15" s="7" t="s">
        <v>20</v>
      </c>
      <c r="C15" s="7"/>
      <c r="D15" s="8">
        <f>IF($C15&gt;=2,IF(ISNUMBER(MATCH($A15,{1,4,14,16,18,19,25,26},0)),1,0),0)</f>
        <v>0</v>
      </c>
      <c r="E15" s="9">
        <f>IF($C15&gt;=2,IF(ISNUMBER(MATCH($A15,{3,7,9,11,12,17,21,23,24,27,28},0)),1,0),0)</f>
        <v>0</v>
      </c>
      <c r="F15" s="10">
        <f>IF($C15&gt;=2,IF(ISNUMBER(MATCH($A15,{2,5,6,10,15,20},0)),1,0),0)</f>
        <v>0</v>
      </c>
      <c r="G15" s="11">
        <f>IF($C15&gt;=2,IF(ISNUMBER(MATCH($A15,{8,13,22},0)),1,0),0)</f>
        <v>0</v>
      </c>
    </row>
    <row r="16" spans="1:7" x14ac:dyDescent="0.2">
      <c r="A16" s="7">
        <v>15</v>
      </c>
      <c r="B16" s="7" t="s">
        <v>21</v>
      </c>
      <c r="C16" s="7"/>
      <c r="D16" s="8">
        <f>IF($C16&gt;=2,IF(ISNUMBER(MATCH($A16,{1,4,14,16,18,19,25,26},0)),1,0),0)</f>
        <v>0</v>
      </c>
      <c r="E16" s="9">
        <f>IF($C16&gt;=2,IF(ISNUMBER(MATCH($A16,{3,7,9,11,12,17,21,23,24,27,28},0)),1,0),0)</f>
        <v>0</v>
      </c>
      <c r="F16" s="10">
        <f>IF($C16&gt;=2,IF(ISNUMBER(MATCH($A16,{2,5,6,10,15,20},0)),1,0),0)</f>
        <v>0</v>
      </c>
      <c r="G16" s="11">
        <f>IF($C16&gt;=2,IF(ISNUMBER(MATCH($A16,{8,13,22},0)),1,0),0)</f>
        <v>0</v>
      </c>
    </row>
    <row r="17" spans="1:7" x14ac:dyDescent="0.2">
      <c r="A17" s="7">
        <v>16</v>
      </c>
      <c r="B17" s="7" t="s">
        <v>22</v>
      </c>
      <c r="C17" s="7"/>
      <c r="D17" s="8">
        <f>IF($C17&gt;=2,IF(ISNUMBER(MATCH($A17,{1,4,14,16,18,19,25,26},0)),1,0),0)</f>
        <v>0</v>
      </c>
      <c r="E17" s="9">
        <f>IF($C17&gt;=2,IF(ISNUMBER(MATCH($A17,{3,7,9,11,12,17,21,23,24,27,28},0)),1,0),0)</f>
        <v>0</v>
      </c>
      <c r="F17" s="10">
        <f>IF($C17&gt;=2,IF(ISNUMBER(MATCH($A17,{2,5,6,10,15,20},0)),1,0),0)</f>
        <v>0</v>
      </c>
      <c r="G17" s="11">
        <f>IF($C17&gt;=2,IF(ISNUMBER(MATCH($A17,{8,13,22},0)),1,0),0)</f>
        <v>0</v>
      </c>
    </row>
    <row r="18" spans="1:7" x14ac:dyDescent="0.2">
      <c r="A18" s="7">
        <v>17</v>
      </c>
      <c r="B18" s="7" t="s">
        <v>23</v>
      </c>
      <c r="C18" s="7">
        <v>3</v>
      </c>
      <c r="D18" s="8">
        <f>IF($C18&gt;=2,IF(ISNUMBER(MATCH($A18,{1,4,14,16,18,19,25,26},0)),1,0),0)</f>
        <v>0</v>
      </c>
      <c r="E18" s="9">
        <f>IF($C18&gt;=2,IF(ISNUMBER(MATCH($A18,{3,7,9,11,12,17,21,23,24,27,28},0)),1,0),0)</f>
        <v>1</v>
      </c>
      <c r="F18" s="10">
        <f>IF($C18&gt;=2,IF(ISNUMBER(MATCH($A18,{2,5,6,10,15,20},0)),1,0),0)</f>
        <v>0</v>
      </c>
      <c r="G18" s="11">
        <f>IF($C18&gt;=2,IF(ISNUMBER(MATCH($A18,{8,13,22},0)),1,0),0)</f>
        <v>0</v>
      </c>
    </row>
    <row r="19" spans="1:7" x14ac:dyDescent="0.2">
      <c r="A19" s="7">
        <v>18</v>
      </c>
      <c r="B19" s="7" t="s">
        <v>24</v>
      </c>
      <c r="C19" s="7">
        <v>3</v>
      </c>
      <c r="D19" s="8">
        <f>IF($C19&gt;=2,IF(ISNUMBER(MATCH($A19,{1,4,14,16,18,19,25,26},0)),1,0),0)</f>
        <v>1</v>
      </c>
      <c r="E19" s="9">
        <f>IF($C19&gt;=2,IF(ISNUMBER(MATCH($A19,{3,7,9,11,12,17,21,23,24,27,28},0)),1,0),0)</f>
        <v>0</v>
      </c>
      <c r="F19" s="10">
        <f>IF($C19&gt;=2,IF(ISNUMBER(MATCH($A19,{2,5,6,10,15,20},0)),1,0),0)</f>
        <v>0</v>
      </c>
      <c r="G19" s="11">
        <f>IF($C19&gt;=2,IF(ISNUMBER(MATCH($A19,{8,13,22},0)),1,0),0)</f>
        <v>0</v>
      </c>
    </row>
    <row r="20" spans="1:7" x14ac:dyDescent="0.2">
      <c r="A20" s="7">
        <v>19</v>
      </c>
      <c r="B20" s="7" t="s">
        <v>25</v>
      </c>
      <c r="C20" s="7">
        <v>3</v>
      </c>
      <c r="D20" s="8">
        <f>IF($C20&gt;=2,IF(ISNUMBER(MATCH($A20,{1,4,14,16,18,19,25,26},0)),1,0),0)</f>
        <v>1</v>
      </c>
      <c r="E20" s="9">
        <f>IF($C20&gt;=2,IF(ISNUMBER(MATCH($A20,{3,7,9,11,12,17,21,23,24,27,28},0)),1,0),0)</f>
        <v>0</v>
      </c>
      <c r="F20" s="10">
        <f>IF($C20&gt;=2,IF(ISNUMBER(MATCH($A20,{2,5,6,10,15,20},0)),1,0),0)</f>
        <v>0</v>
      </c>
      <c r="G20" s="11">
        <f>IF($C20&gt;=2,IF(ISNUMBER(MATCH($A20,{8,13,22},0)),1,0),0)</f>
        <v>0</v>
      </c>
    </row>
    <row r="21" spans="1:7" x14ac:dyDescent="0.2">
      <c r="A21" s="7">
        <v>20</v>
      </c>
      <c r="B21" s="7" t="s">
        <v>26</v>
      </c>
      <c r="C21" s="7"/>
      <c r="D21" s="8">
        <f>IF($C21&gt;=2,IF(ISNUMBER(MATCH($A21,{1,4,14,16,18,19,25,26},0)),1,0),0)</f>
        <v>0</v>
      </c>
      <c r="E21" s="9">
        <f>IF($C21&gt;=2,IF(ISNUMBER(MATCH($A21,{3,7,9,11,12,17,21,23,24,27,28},0)),1,0),0)</f>
        <v>0</v>
      </c>
      <c r="F21" s="10">
        <f>IF($C21&gt;=2,IF(ISNUMBER(MATCH($A21,{2,5,6,10,15,20},0)),1,0),0)</f>
        <v>0</v>
      </c>
      <c r="G21" s="11">
        <f>IF($C21&gt;=2,IF(ISNUMBER(MATCH($A21,{8,13,22},0)),1,0),0)</f>
        <v>0</v>
      </c>
    </row>
    <row r="22" spans="1:7" x14ac:dyDescent="0.2">
      <c r="A22" s="7">
        <v>21</v>
      </c>
      <c r="B22" s="7" t="s">
        <v>27</v>
      </c>
      <c r="C22" s="7">
        <v>3</v>
      </c>
      <c r="D22" s="8">
        <f>IF($C22&gt;=2,IF(ISNUMBER(MATCH($A22,{1,4,14,16,18,19,25,26},0)),1,0),0)</f>
        <v>0</v>
      </c>
      <c r="E22" s="9">
        <f>IF($C22&gt;=2,IF(ISNUMBER(MATCH($A22,{3,7,9,11,12,17,21,23,24,27,28},0)),1,0),0)</f>
        <v>1</v>
      </c>
      <c r="F22" s="10">
        <f>IF($C22&gt;=2,IF(ISNUMBER(MATCH($A22,{2,5,6,10,15,20},0)),1,0),0)</f>
        <v>0</v>
      </c>
      <c r="G22" s="11">
        <f>IF($C22&gt;=2,IF(ISNUMBER(MATCH($A22,{8,13,22},0)),1,0),0)</f>
        <v>0</v>
      </c>
    </row>
    <row r="23" spans="1:7" x14ac:dyDescent="0.2">
      <c r="A23" s="7">
        <v>22</v>
      </c>
      <c r="B23" s="7" t="s">
        <v>28</v>
      </c>
      <c r="C23" s="7">
        <v>3</v>
      </c>
      <c r="D23" s="8">
        <f>IF($C23&gt;=2,IF(ISNUMBER(MATCH($A23,{1,4,14,16,18,19,25,26},0)),1,0),0)</f>
        <v>0</v>
      </c>
      <c r="E23" s="9">
        <f>IF($C23&gt;=2,IF(ISNUMBER(MATCH($A23,{3,7,9,11,12,17,21,23,24,27,28},0)),1,0),0)</f>
        <v>0</v>
      </c>
      <c r="F23" s="10">
        <f>IF($C23&gt;=2,IF(ISNUMBER(MATCH($A23,{2,5,6,10,15,20},0)),1,0),0)</f>
        <v>0</v>
      </c>
      <c r="G23" s="11">
        <f>IF($C23&gt;=2,IF(ISNUMBER(MATCH($A23,{8,13,22},0)),1,0),0)</f>
        <v>1</v>
      </c>
    </row>
    <row r="24" spans="1:7" x14ac:dyDescent="0.2">
      <c r="A24" s="7">
        <v>23</v>
      </c>
      <c r="B24" s="7" t="s">
        <v>29</v>
      </c>
      <c r="C24" s="7">
        <v>3</v>
      </c>
      <c r="D24" s="8">
        <f>IF($C24&gt;=2,IF(ISNUMBER(MATCH($A24,{1,4,14,16,18,19,25,26},0)),1,0),0)</f>
        <v>0</v>
      </c>
      <c r="E24" s="9">
        <f>IF($C24&gt;=2,IF(ISNUMBER(MATCH($A24,{3,7,9,11,12,17,21,23,24,27,28},0)),1,0),0)</f>
        <v>1</v>
      </c>
      <c r="F24" s="10">
        <f>IF($C24&gt;=2,IF(ISNUMBER(MATCH($A24,{2,5,6,10,15,20},0)),1,0),0)</f>
        <v>0</v>
      </c>
      <c r="G24" s="11">
        <f>IF($C24&gt;=2,IF(ISNUMBER(MATCH($A24,{8,13,22},0)),1,0),0)</f>
        <v>0</v>
      </c>
    </row>
    <row r="25" spans="1:7" x14ac:dyDescent="0.2">
      <c r="A25" s="7">
        <v>24</v>
      </c>
      <c r="B25" s="7" t="s">
        <v>30</v>
      </c>
      <c r="C25" s="7">
        <v>3</v>
      </c>
      <c r="D25" s="8">
        <f>IF($C25&gt;=2,IF(ISNUMBER(MATCH($A25,{1,4,14,16,18,19,25,26},0)),1,0),0)</f>
        <v>0</v>
      </c>
      <c r="E25" s="9">
        <f>IF($C25&gt;=2,IF(ISNUMBER(MATCH($A25,{3,7,9,11,12,17,21,23,24,27,28},0)),1,0),0)</f>
        <v>1</v>
      </c>
      <c r="F25" s="10">
        <f>IF($C25&gt;=2,IF(ISNUMBER(MATCH($A25,{2,5,6,10,15,20},0)),1,0),0)</f>
        <v>0</v>
      </c>
      <c r="G25" s="11">
        <f>IF($C25&gt;=2,IF(ISNUMBER(MATCH($A25,{8,13,22},0)),1,0),0)</f>
        <v>0</v>
      </c>
    </row>
    <row r="26" spans="1:7" x14ac:dyDescent="0.2">
      <c r="A26" s="7">
        <v>25</v>
      </c>
      <c r="B26" s="7" t="s">
        <v>31</v>
      </c>
      <c r="C26" s="7">
        <v>3</v>
      </c>
      <c r="D26" s="8">
        <f>IF($C26&gt;=2,IF(ISNUMBER(MATCH($A26,{1,4,14,16,18,19,25,26},0)),1,0),0)</f>
        <v>1</v>
      </c>
      <c r="E26" s="9">
        <f>IF($C26&gt;=2,IF(ISNUMBER(MATCH($A26,{3,7,9,11,12,17,21,23,24,27,28},0)),1,0),0)</f>
        <v>0</v>
      </c>
      <c r="F26" s="10">
        <f>IF($C26&gt;=2,IF(ISNUMBER(MATCH($A26,{2,5,6,10,15,20},0)),1,0),0)</f>
        <v>0</v>
      </c>
      <c r="G26" s="11">
        <f>IF($C26&gt;=2,IF(ISNUMBER(MATCH($A26,{8,13,22},0)),1,0),0)</f>
        <v>0</v>
      </c>
    </row>
    <row r="27" spans="1:7" x14ac:dyDescent="0.2">
      <c r="A27" s="7">
        <v>26</v>
      </c>
      <c r="B27" s="7" t="s">
        <v>32</v>
      </c>
      <c r="C27" s="7"/>
      <c r="D27" s="8">
        <f>IF($C27&gt;=2,IF(ISNUMBER(MATCH($A27,{1,4,14,16,18,19,25,26},0)),1,0),0)</f>
        <v>0</v>
      </c>
      <c r="E27" s="9">
        <f>IF($C27&gt;=2,IF(ISNUMBER(MATCH($A27,{3,7,9,11,12,17,21,23,24,27,28},0)),1,0),0)</f>
        <v>0</v>
      </c>
      <c r="F27" s="10">
        <f>IF($C27&gt;=2,IF(ISNUMBER(MATCH($A27,{2,5,6,10,15,20},0)),1,0),0)</f>
        <v>0</v>
      </c>
      <c r="G27" s="11">
        <f>IF($C27&gt;=2,IF(ISNUMBER(MATCH($A27,{8,13,22},0)),1,0),0)</f>
        <v>0</v>
      </c>
    </row>
    <row r="28" spans="1:7" x14ac:dyDescent="0.2">
      <c r="A28" s="7">
        <v>27</v>
      </c>
      <c r="B28" s="7" t="s">
        <v>33</v>
      </c>
      <c r="C28" s="7"/>
      <c r="D28" s="8">
        <f>IF($C28&gt;=2,IF(ISNUMBER(MATCH($A28,{1,4,14,16,18,19,25,26},0)),1,0),0)</f>
        <v>0</v>
      </c>
      <c r="E28" s="9">
        <f>IF($C28&gt;=2,IF(ISNUMBER(MATCH($A28,{3,7,9,11,12,17,21,23,24,27,28},0)),1,0),0)</f>
        <v>0</v>
      </c>
      <c r="F28" s="10">
        <f>IF($C28&gt;=2,IF(ISNUMBER(MATCH($A28,{2,5,6,10,15,20},0)),1,0),0)</f>
        <v>0</v>
      </c>
      <c r="G28" s="11">
        <f>IF($C28&gt;=2,IF(ISNUMBER(MATCH($A28,{8,13,22},0)),1,0),0)</f>
        <v>0</v>
      </c>
    </row>
    <row r="29" spans="1:7" x14ac:dyDescent="0.2">
      <c r="A29" s="7">
        <v>28</v>
      </c>
      <c r="B29" s="7" t="s">
        <v>34</v>
      </c>
      <c r="C29" s="7"/>
      <c r="D29" s="8">
        <f>IF($C29&gt;=2,IF(ISNUMBER(MATCH($A29,{1,4,14,16,18,19,25,26},0)),1,0),0)</f>
        <v>0</v>
      </c>
      <c r="E29" s="9">
        <f>IF($C29&gt;=2,IF(ISNUMBER(MATCH($A29,{3,7,9,11,12,17,21,23,24,27,28},0)),1,0),0)</f>
        <v>0</v>
      </c>
      <c r="F29" s="10">
        <f>IF($C29&gt;=2,IF(ISNUMBER(MATCH($A29,{2,5,6,10,15,20},0)),1,0),0)</f>
        <v>0</v>
      </c>
      <c r="G29" s="11">
        <f>IF($C29&gt;=2,IF(ISNUMBER(MATCH($A29,{8,13,22},0)),1,0),0)</f>
        <v>0</v>
      </c>
    </row>
    <row r="30" spans="1:7" x14ac:dyDescent="0.2">
      <c r="A30" s="7"/>
      <c r="B30" s="7"/>
      <c r="C30" s="7"/>
      <c r="D30" s="8"/>
      <c r="E30" s="9"/>
      <c r="F30" s="10"/>
      <c r="G30" s="11"/>
    </row>
    <row r="31" spans="1:7" x14ac:dyDescent="0.2">
      <c r="A31" s="12" t="s">
        <v>35</v>
      </c>
      <c r="B31" s="7"/>
      <c r="C31" s="7"/>
      <c r="D31" s="8">
        <f>SUM(D2:D29)</f>
        <v>5</v>
      </c>
      <c r="E31" s="9">
        <f>SUM(E2:E29)</f>
        <v>9</v>
      </c>
      <c r="F31" s="10">
        <f>SUM(F2:F29)</f>
        <v>4</v>
      </c>
      <c r="G31" s="11">
        <f>SUM(G2:G29)</f>
        <v>3</v>
      </c>
    </row>
    <row r="32" spans="1:7" x14ac:dyDescent="0.2">
      <c r="A32" s="13" t="s">
        <v>36</v>
      </c>
      <c r="B32" s="14"/>
      <c r="C32" s="7"/>
      <c r="D32" s="8">
        <v>6</v>
      </c>
      <c r="E32" s="9">
        <v>6</v>
      </c>
      <c r="F32" s="10">
        <v>4</v>
      </c>
      <c r="G32" s="11">
        <v>3</v>
      </c>
    </row>
    <row r="33" spans="1:7" x14ac:dyDescent="0.2">
      <c r="A33" s="12" t="s">
        <v>37</v>
      </c>
      <c r="B33" s="7"/>
      <c r="C33" s="7"/>
      <c r="D33" s="8" t="str">
        <f>IF(D31&gt;=D32,"OUI","NON")</f>
        <v>NON</v>
      </c>
      <c r="E33" s="9" t="str">
        <f>IF(E31&gt;=E32,"OUI","NON")</f>
        <v>OUI</v>
      </c>
      <c r="F33" s="10" t="str">
        <f>IF(F31&gt;=F32,"OUI","NON")</f>
        <v>OUI</v>
      </c>
      <c r="G33" s="11" t="str">
        <f>IF(G31&gt;=G32,"OUI","NON")</f>
        <v>OUI</v>
      </c>
    </row>
    <row r="37" spans="1:7" x14ac:dyDescent="0.2">
      <c r="A37" s="15" t="s">
        <v>38</v>
      </c>
      <c r="D37"/>
    </row>
    <row r="38" spans="1:7" x14ac:dyDescent="0.2">
      <c r="A38" s="16" t="s">
        <v>39</v>
      </c>
      <c r="B38" s="16" t="s">
        <v>40</v>
      </c>
      <c r="C38" s="16" t="s">
        <v>41</v>
      </c>
      <c r="D38" s="16" t="s">
        <v>42</v>
      </c>
    </row>
    <row r="39" spans="1:7" x14ac:dyDescent="0.2">
      <c r="A39" s="17" t="s">
        <v>43</v>
      </c>
      <c r="B39" s="17"/>
      <c r="C39" s="17">
        <v>6</v>
      </c>
      <c r="D39" s="17" t="str">
        <f>IF(D31&gt;=D32,"OUI","NON")</f>
        <v>NON</v>
      </c>
    </row>
    <row r="40" spans="1:7" x14ac:dyDescent="0.2">
      <c r="A40" s="18" t="s">
        <v>44</v>
      </c>
      <c r="B40" s="18"/>
      <c r="C40" s="18">
        <v>6</v>
      </c>
      <c r="D40" s="18" t="str">
        <f>IF(E31&gt;=E32,"OUI","NON")</f>
        <v>OUI</v>
      </c>
    </row>
    <row r="41" spans="1:7" x14ac:dyDescent="0.2">
      <c r="A41" s="19" t="s">
        <v>45</v>
      </c>
      <c r="B41" s="19"/>
      <c r="C41" s="19">
        <v>4</v>
      </c>
      <c r="D41" s="19" t="str">
        <f>IF(F31&gt;=F32,"OUI","NON")</f>
        <v>OUI</v>
      </c>
    </row>
    <row r="42" spans="1:7" x14ac:dyDescent="0.2">
      <c r="A42" s="20" t="s">
        <v>6</v>
      </c>
      <c r="B42" s="20"/>
      <c r="C42" s="20">
        <v>3</v>
      </c>
      <c r="D42" s="20" t="str">
        <f>IF(G31&gt;=G32,"OUI","NON")</f>
        <v>OUI</v>
      </c>
    </row>
    <row r="43" spans="1:7" x14ac:dyDescent="0.2">
      <c r="D43"/>
    </row>
    <row r="44" spans="1:7" x14ac:dyDescent="0.2">
      <c r="A44" s="15" t="s">
        <v>46</v>
      </c>
      <c r="D44"/>
    </row>
    <row r="45" spans="1:7" x14ac:dyDescent="0.2">
      <c r="A45" s="16" t="s">
        <v>47</v>
      </c>
      <c r="B45" s="16" t="s">
        <v>48</v>
      </c>
      <c r="C45" s="16" t="s">
        <v>49</v>
      </c>
      <c r="D45"/>
    </row>
    <row r="46" spans="1:7" x14ac:dyDescent="0.2">
      <c r="A46" t="s">
        <v>50</v>
      </c>
      <c r="B46" t="s">
        <v>51</v>
      </c>
      <c r="C46" t="s">
        <v>63</v>
      </c>
      <c r="D46"/>
    </row>
    <row r="47" spans="1:7" x14ac:dyDescent="0.2">
      <c r="A47" t="s">
        <v>50</v>
      </c>
      <c r="B47" t="s">
        <v>52</v>
      </c>
      <c r="C47" t="s">
        <v>64</v>
      </c>
      <c r="D47"/>
    </row>
    <row r="48" spans="1:7" x14ac:dyDescent="0.2">
      <c r="A48" t="s">
        <v>53</v>
      </c>
      <c r="B48" t="s">
        <v>54</v>
      </c>
      <c r="C48" t="s">
        <v>63</v>
      </c>
      <c r="D48"/>
    </row>
    <row r="49" spans="1:4" x14ac:dyDescent="0.2">
      <c r="A49" t="s">
        <v>53</v>
      </c>
      <c r="B49" t="s">
        <v>55</v>
      </c>
      <c r="C49" t="s">
        <v>63</v>
      </c>
      <c r="D49"/>
    </row>
    <row r="50" spans="1:4" x14ac:dyDescent="0.2">
      <c r="A50" t="s">
        <v>56</v>
      </c>
      <c r="B50" t="s">
        <v>57</v>
      </c>
      <c r="C50" t="s">
        <v>63</v>
      </c>
      <c r="D50"/>
    </row>
    <row r="51" spans="1:4" x14ac:dyDescent="0.2">
      <c r="A51" t="s">
        <v>56</v>
      </c>
      <c r="B51" t="s">
        <v>58</v>
      </c>
      <c r="C51" t="s">
        <v>63</v>
      </c>
      <c r="D51"/>
    </row>
    <row r="52" spans="1:4" x14ac:dyDescent="0.2">
      <c r="A52" t="s">
        <v>59</v>
      </c>
      <c r="B52" t="s">
        <v>60</v>
      </c>
      <c r="C52" t="s">
        <v>64</v>
      </c>
      <c r="D52"/>
    </row>
    <row r="53" spans="1:4" x14ac:dyDescent="0.2">
      <c r="A53" t="s">
        <v>59</v>
      </c>
      <c r="B53" t="s">
        <v>61</v>
      </c>
      <c r="C53" t="s">
        <v>64</v>
      </c>
      <c r="D53"/>
    </row>
    <row r="54" spans="1:4" x14ac:dyDescent="0.2">
      <c r="D54"/>
    </row>
    <row r="55" spans="1:4" x14ac:dyDescent="0.2">
      <c r="D55"/>
    </row>
    <row r="56" spans="1:4" x14ac:dyDescent="0.2">
      <c r="A56" s="15" t="s">
        <v>62</v>
      </c>
      <c r="C56" t="str">
        <f>IF(AND(OR(D39="OUI",D40="OUI"),C46="Oui",C48="Oui",C49="Oui",C50="Oui",C51="Oui",C52="Non",C53="Non"),"Critères DSM-5 compatibles avec un TDAH de type "&amp;IF(AND(D39="OUI",D40="OUI"),"combiné",IF(D39="OUI","inattentif","hyperactif-impulsif"))&amp;" – point de vue scolaire (à valider cliniquement)","Profil scolaire non spécifique ou critères DSM-5 incomplets")</f>
        <v>Critères DSM-5 compatibles avec un TDAH de type hyperactif-impulsif – point de vue scolaire (à valider cliniquement)</v>
      </c>
      <c r="D56"/>
    </row>
  </sheetData>
  <mergeCells count="1">
    <mergeCell ref="A32:B32"/>
  </mergeCells>
  <dataValidations count="2">
    <dataValidation type="whole" allowBlank="1" sqref="C2:C29" xr:uid="{00000000-0002-0000-0000-000000000000}">
      <formula1>0</formula1>
      <formula2>3</formula2>
    </dataValidation>
    <dataValidation type="list" allowBlank="1" sqref="C46:C53" xr:uid="{8668EF41-03D2-444D-AF4D-447DFB42AEF7}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DC64-067F-1B4C-BD1B-A3CC74AC4EA2}">
  <dimension ref="A1:E20"/>
  <sheetViews>
    <sheetView workbookViewId="0">
      <selection activeCell="D20" sqref="A1:D20"/>
    </sheetView>
  </sheetViews>
  <sheetFormatPr baseColWidth="10" defaultRowHeight="15" x14ac:dyDescent="0.2"/>
  <cols>
    <col min="1" max="1" width="33.83203125" bestFit="1" customWidth="1"/>
    <col min="2" max="2" width="47.5" bestFit="1" customWidth="1"/>
    <col min="3" max="3" width="7.6640625" bestFit="1" customWidth="1"/>
  </cols>
  <sheetData>
    <row r="1" spans="1:5" x14ac:dyDescent="0.2">
      <c r="A1" s="15" t="s">
        <v>38</v>
      </c>
      <c r="E1" s="1"/>
    </row>
    <row r="2" spans="1:5" x14ac:dyDescent="0.2">
      <c r="A2" s="16" t="s">
        <v>39</v>
      </c>
      <c r="B2" s="16" t="s">
        <v>40</v>
      </c>
      <c r="C2" s="16" t="s">
        <v>41</v>
      </c>
      <c r="D2" s="16" t="s">
        <v>42</v>
      </c>
      <c r="E2" s="1"/>
    </row>
    <row r="3" spans="1:5" x14ac:dyDescent="0.2">
      <c r="A3" s="17" t="s">
        <v>43</v>
      </c>
      <c r="B3" s="17"/>
      <c r="C3" s="17">
        <v>6</v>
      </c>
      <c r="D3" s="17" t="str">
        <f>IF('Conners Enseignant - Analyse'!D31&gt;='Conners Enseignant - Analyse'!D32,"OUI","NON")</f>
        <v>NON</v>
      </c>
      <c r="E3" s="1"/>
    </row>
    <row r="4" spans="1:5" x14ac:dyDescent="0.2">
      <c r="A4" s="18" t="s">
        <v>44</v>
      </c>
      <c r="B4" s="18"/>
      <c r="C4" s="18">
        <v>6</v>
      </c>
      <c r="D4" s="18" t="str">
        <f>IF('Conners Enseignant - Analyse'!E31&gt;='Conners Enseignant - Analyse'!E32,"OUI","NON")</f>
        <v>OUI</v>
      </c>
      <c r="E4" s="1"/>
    </row>
    <row r="5" spans="1:5" x14ac:dyDescent="0.2">
      <c r="A5" s="19" t="s">
        <v>45</v>
      </c>
      <c r="B5" s="19"/>
      <c r="C5" s="19">
        <v>4</v>
      </c>
      <c r="D5" s="19" t="str">
        <f>IF('Conners Enseignant - Analyse'!F31&gt;='Conners Enseignant - Analyse'!F32,"OUI","NON")</f>
        <v>OUI</v>
      </c>
      <c r="E5" s="1"/>
    </row>
    <row r="6" spans="1:5" x14ac:dyDescent="0.2">
      <c r="E6" s="1"/>
    </row>
    <row r="7" spans="1:5" x14ac:dyDescent="0.2">
      <c r="E7" s="1"/>
    </row>
    <row r="8" spans="1:5" x14ac:dyDescent="0.2">
      <c r="A8" s="15" t="s">
        <v>46</v>
      </c>
      <c r="E8" s="1"/>
    </row>
    <row r="9" spans="1:5" x14ac:dyDescent="0.2">
      <c r="A9" s="16" t="s">
        <v>47</v>
      </c>
      <c r="B9" s="16" t="s">
        <v>48</v>
      </c>
      <c r="C9" s="16" t="s">
        <v>49</v>
      </c>
      <c r="E9" s="1"/>
    </row>
    <row r="10" spans="1:5" x14ac:dyDescent="0.2">
      <c r="A10" t="s">
        <v>50</v>
      </c>
      <c r="B10" t="s">
        <v>51</v>
      </c>
      <c r="C10" t="s">
        <v>63</v>
      </c>
      <c r="E10" s="1"/>
    </row>
    <row r="11" spans="1:5" x14ac:dyDescent="0.2">
      <c r="A11" t="s">
        <v>50</v>
      </c>
      <c r="B11" t="s">
        <v>52</v>
      </c>
      <c r="C11" t="s">
        <v>64</v>
      </c>
      <c r="E11" s="1"/>
    </row>
    <row r="12" spans="1:5" x14ac:dyDescent="0.2">
      <c r="A12" t="s">
        <v>53</v>
      </c>
      <c r="B12" t="s">
        <v>54</v>
      </c>
      <c r="C12" t="s">
        <v>63</v>
      </c>
      <c r="E12" s="1"/>
    </row>
    <row r="13" spans="1:5" x14ac:dyDescent="0.2">
      <c r="A13" t="s">
        <v>53</v>
      </c>
      <c r="B13" t="s">
        <v>55</v>
      </c>
      <c r="C13" t="s">
        <v>63</v>
      </c>
      <c r="E13" s="1"/>
    </row>
    <row r="14" spans="1:5" x14ac:dyDescent="0.2">
      <c r="A14" t="s">
        <v>56</v>
      </c>
      <c r="B14" t="s">
        <v>57</v>
      </c>
      <c r="C14" t="s">
        <v>63</v>
      </c>
      <c r="E14" s="1"/>
    </row>
    <row r="15" spans="1:5" x14ac:dyDescent="0.2">
      <c r="A15" t="s">
        <v>56</v>
      </c>
      <c r="B15" t="s">
        <v>58</v>
      </c>
      <c r="C15" t="s">
        <v>63</v>
      </c>
      <c r="E15" s="1"/>
    </row>
    <row r="16" spans="1:5" x14ac:dyDescent="0.2">
      <c r="A16" t="s">
        <v>59</v>
      </c>
      <c r="B16" t="s">
        <v>60</v>
      </c>
      <c r="C16" t="s">
        <v>64</v>
      </c>
      <c r="E16" s="1"/>
    </row>
    <row r="17" spans="1:5" x14ac:dyDescent="0.2">
      <c r="A17" t="s">
        <v>59</v>
      </c>
      <c r="B17" t="s">
        <v>61</v>
      </c>
      <c r="C17" t="s">
        <v>64</v>
      </c>
      <c r="E17" s="1"/>
    </row>
    <row r="18" spans="1:5" x14ac:dyDescent="0.2">
      <c r="E18" s="1"/>
    </row>
    <row r="19" spans="1:5" x14ac:dyDescent="0.2">
      <c r="E19" s="1"/>
    </row>
    <row r="20" spans="1:5" x14ac:dyDescent="0.2">
      <c r="A20" s="15" t="s">
        <v>62</v>
      </c>
      <c r="C20" t="e">
        <f>IF(AND(OR(#REF!="OUI",#REF!="OUI"),#REF!="Oui",#REF!="Oui",#REF!="Oui",#REF!="Oui",#REF!="Non",#REF!="Non"),"Critères DSM-5 compatibles avec un TDAH de type "&amp;IF(AND(#REF!="OUI",#REF!="OUI"),"combiné",IF(#REF!="OUI","inattentif","hyperactif-impulsif"))&amp;" – point de vue scolaire (à valider cliniquement)","Profil scolaire non spécifique ou critères DSM-5 incomplets")</f>
        <v>#REF!</v>
      </c>
      <c r="E20" s="1"/>
    </row>
  </sheetData>
  <dataValidations count="1">
    <dataValidation type="list" allowBlank="1" sqref="C10:C17" xr:uid="{F8DCDD09-9C13-D640-847A-1B48953994A2}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Conners Enseignant - Analyse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Manuel Martinez</cp:lastModifiedBy>
  <dcterms:created xsi:type="dcterms:W3CDTF">2026-02-09T19:31:16Z</dcterms:created>
  <dcterms:modified xsi:type="dcterms:W3CDTF">2026-02-09T20:45:43Z</dcterms:modified>
</cp:coreProperties>
</file>